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31" windowWidth="9135" windowHeight="4455" tabRatio="599" activeTab="0"/>
  </bookViews>
  <sheets>
    <sheet name="P&amp;L%" sheetId="1" r:id="rId1"/>
    <sheet name="Sheet5" sheetId="2" r:id="rId2"/>
    <sheet name="Sheet6" sheetId="3" r:id="rId3"/>
    <sheet name="Sheet7" sheetId="4" r:id="rId4"/>
    <sheet name="Sheet8" sheetId="5" r:id="rId5"/>
    <sheet name="Sheet9" sheetId="6" r:id="rId6"/>
    <sheet name="Sheet10" sheetId="7" r:id="rId7"/>
    <sheet name="Sheet11" sheetId="8" r:id="rId8"/>
    <sheet name="Sheet12" sheetId="9" r:id="rId9"/>
    <sheet name="Sheet13" sheetId="10" r:id="rId10"/>
    <sheet name="Sheet14" sheetId="11" r:id="rId11"/>
    <sheet name="Sheet15" sheetId="12" r:id="rId12"/>
    <sheet name="Sheet16" sheetId="13" r:id="rId13"/>
  </sheets>
  <definedNames>
    <definedName name="_xlnm.Print_Area" localSheetId="0">'P&amp;L%'!$A$1:$O$151</definedName>
  </definedNames>
  <calcPr fullCalcOnLoad="1"/>
</workbook>
</file>

<file path=xl/sharedStrings.xml><?xml version="1.0" encoding="utf-8"?>
<sst xmlns="http://schemas.openxmlformats.org/spreadsheetml/2006/main" count="141" uniqueCount="85">
  <si>
    <t>(Company No : 9109-K)</t>
  </si>
  <si>
    <t>Listing Department</t>
  </si>
  <si>
    <t>KUALA LUMPUR STOCK EXCHANGE</t>
  </si>
  <si>
    <t>9th Floor Exchange Square</t>
  </si>
  <si>
    <t>Bukit Kewangan</t>
  </si>
  <si>
    <t xml:space="preserve"> </t>
  </si>
  <si>
    <t>CONSOLIDATED INCOME STATEMENT</t>
  </si>
  <si>
    <t>INDIVIDUAL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</si>
  <si>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</si>
  <si>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</si>
  <si>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</si>
  <si>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</si>
  <si>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</si>
  <si>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</si>
  <si>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</si>
  <si>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</si>
  <si>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</si>
  <si>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1</t>
  </si>
  <si>
    <t>(a)</t>
  </si>
  <si>
    <t>(b)</t>
  </si>
  <si>
    <t>Investment income</t>
  </si>
  <si>
    <t>(c)</t>
  </si>
  <si>
    <t>2</t>
  </si>
  <si>
    <t xml:space="preserve">    income tax, minority interests and</t>
  </si>
  <si>
    <t xml:space="preserve">    extraordinary items</t>
  </si>
  <si>
    <t>Depreciation and amortisation</t>
  </si>
  <si>
    <t>(d)</t>
  </si>
  <si>
    <t>Exceptional items</t>
  </si>
  <si>
    <t>(e)</t>
  </si>
  <si>
    <t xml:space="preserve">    interests and extraordinary items</t>
  </si>
  <si>
    <t>(f)</t>
  </si>
  <si>
    <t>Page  2</t>
  </si>
  <si>
    <t>CONSOLIDATED INCOME STATEMENT (CONTINUED)</t>
  </si>
  <si>
    <t>(g)</t>
  </si>
  <si>
    <t>(h)</t>
  </si>
  <si>
    <t>(i)</t>
  </si>
  <si>
    <t xml:space="preserve">     deducting minority interests</t>
  </si>
  <si>
    <t>(ii)  Less : minority interests</t>
  </si>
  <si>
    <t>(j)</t>
  </si>
  <si>
    <t>(k)</t>
  </si>
  <si>
    <t>(i)  Extraordinary items</t>
  </si>
  <si>
    <t>(iii)  Extraordinary items attributable</t>
  </si>
  <si>
    <t xml:space="preserve">       to members of the company</t>
  </si>
  <si>
    <t>(l)</t>
  </si>
  <si>
    <t xml:space="preserve">     of the company</t>
  </si>
  <si>
    <t>3</t>
  </si>
  <si>
    <t>+ / (-)</t>
  </si>
  <si>
    <t>%</t>
  </si>
  <si>
    <t>50200 Kuala Lumpur</t>
  </si>
  <si>
    <t>CUMULATIVE QUARTERS</t>
  </si>
  <si>
    <t xml:space="preserve">        shares) (sen)</t>
  </si>
  <si>
    <t>BERJAYA SPORTS TOTO BERHAD</t>
  </si>
  <si>
    <t>Page  1</t>
  </si>
  <si>
    <t>Revenue</t>
  </si>
  <si>
    <t xml:space="preserve">Other income </t>
  </si>
  <si>
    <t>Profit before finance cost, depreciation</t>
  </si>
  <si>
    <t xml:space="preserve">    and amortisation, exceptional items</t>
  </si>
  <si>
    <t>Finance costs</t>
  </si>
  <si>
    <t>Profit before income tax, minority</t>
  </si>
  <si>
    <t>Share of profits and losses of</t>
  </si>
  <si>
    <t xml:space="preserve">    associated companies</t>
  </si>
  <si>
    <t>Income tax</t>
  </si>
  <si>
    <t>(i)  Profit after income tax before</t>
  </si>
  <si>
    <t>Net profit from ordinary activities</t>
  </si>
  <si>
    <t xml:space="preserve">     attributable to members of the</t>
  </si>
  <si>
    <t xml:space="preserve">     company</t>
  </si>
  <si>
    <t>Net profit attributable to members</t>
  </si>
  <si>
    <t>Pre-acquisition profit / (loss),</t>
  </si>
  <si>
    <t xml:space="preserve">      if applicable</t>
  </si>
  <si>
    <t>N/A</t>
  </si>
  <si>
    <t>(m)</t>
  </si>
  <si>
    <t xml:space="preserve">Earnings per share based on 2(m) </t>
  </si>
  <si>
    <t>above after deducting any provision</t>
  </si>
  <si>
    <t>for preference dividends if any :</t>
  </si>
  <si>
    <t>(i)  Basic  (based on weighted</t>
  </si>
  <si>
    <t xml:space="preserve">       in issue)  (sen)</t>
  </si>
  <si>
    <t>20 June 2002</t>
  </si>
  <si>
    <t xml:space="preserve">UNAUDITED 4TH QUARTER REPORT ON CONSOLIDATED RESULTS </t>
  </si>
  <si>
    <t>FOR THE FINANCIAL YEAR ENDED 30 APRIL 2002</t>
  </si>
  <si>
    <t>30/4/2002</t>
  </si>
  <si>
    <t>30/4/2001</t>
  </si>
  <si>
    <t xml:space="preserve">       average 557,293,000 [30/4/01 :</t>
  </si>
  <si>
    <t xml:space="preserve">       565,835,000] ordinary shares</t>
  </si>
  <si>
    <t xml:space="preserve">       [30/4/01: 565,835,000] ordinary</t>
  </si>
  <si>
    <t>(ii)  Fully diluted (based on 559,988,000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</si>
</sst>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_);_(* \(#,##0.0\);_(* &quot;-&quot;??_);_(@_)"/>
    <numFmt numFmtId="168" formatCode="_(* #,##0_);_(* \(#,##0\);_(* &quot;-&quot;??_);_(@_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dd\-mmm\-yy"/>
    <numFmt numFmtId="176" formatCode="0.0_);\(0.0\)"/>
    <numFmt numFmtId="177" formatCode="0.00_);\(0.00\)"/>
    <numFmt numFmtId="178" formatCode="_(* #,##0.000_);_(* \(#,##0.000\);_(* &quot;-&quot;??_);_(@_)"/>
  </numFmts>
  <fonts count="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3" xfId="0" applyFont="1" applyBorder="1" applyAlignment="1">
      <alignment/>
    </xf>
    <xf numFmtId="0" fontId="4" fillId="0" borderId="3" xfId="0" applyFont="1" applyBorder="1" applyAlignment="1" applyProtection="1" quotePrefix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168" fontId="4" fillId="0" borderId="5" xfId="15" applyNumberFormat="1" applyFont="1" applyBorder="1" applyAlignment="1" applyProtection="1">
      <alignment/>
      <protection/>
    </xf>
    <xf numFmtId="168" fontId="4" fillId="0" borderId="0" xfId="15" applyNumberFormat="1" applyFont="1" applyBorder="1" applyAlignment="1" applyProtection="1">
      <alignment/>
      <protection/>
    </xf>
    <xf numFmtId="168" fontId="4" fillId="0" borderId="0" xfId="15" applyNumberFormat="1" applyFont="1" applyAlignment="1">
      <alignment/>
    </xf>
    <xf numFmtId="168" fontId="4" fillId="0" borderId="5" xfId="15" applyNumberFormat="1" applyFont="1" applyBorder="1" applyAlignment="1" applyProtection="1">
      <alignment horizontal="right"/>
      <protection/>
    </xf>
    <xf numFmtId="168" fontId="4" fillId="0" borderId="0" xfId="15" applyNumberFormat="1" applyFont="1" applyBorder="1" applyAlignment="1" applyProtection="1">
      <alignment horizontal="right"/>
      <protection/>
    </xf>
    <xf numFmtId="168" fontId="4" fillId="0" borderId="0" xfId="15" applyNumberFormat="1" applyFont="1" applyAlignment="1" applyProtection="1">
      <alignment/>
      <protection/>
    </xf>
    <xf numFmtId="168" fontId="4" fillId="0" borderId="0" xfId="15" applyNumberFormat="1" applyFont="1" applyAlignment="1" applyProtection="1">
      <alignment horizontal="right"/>
      <protection/>
    </xf>
    <xf numFmtId="168" fontId="4" fillId="0" borderId="6" xfId="15" applyNumberFormat="1" applyFont="1" applyBorder="1" applyAlignment="1" applyProtection="1">
      <alignment horizontal="right"/>
      <protection/>
    </xf>
    <xf numFmtId="168" fontId="4" fillId="0" borderId="6" xfId="15" applyNumberFormat="1" applyFont="1" applyBorder="1" applyAlignment="1" applyProtection="1">
      <alignment/>
      <protection/>
    </xf>
    <xf numFmtId="168" fontId="4" fillId="0" borderId="0" xfId="15" applyNumberFormat="1" applyFont="1" applyAlignment="1">
      <alignment horizontal="centerContinuous"/>
    </xf>
    <xf numFmtId="168" fontId="4" fillId="0" borderId="0" xfId="15" applyNumberFormat="1" applyFont="1" applyAlignment="1" applyProtection="1">
      <alignment/>
      <protection/>
    </xf>
    <xf numFmtId="168" fontId="4" fillId="0" borderId="0" xfId="15" applyNumberFormat="1" applyFont="1" applyAlignment="1">
      <alignment/>
    </xf>
    <xf numFmtId="168" fontId="4" fillId="0" borderId="6" xfId="15" applyNumberFormat="1" applyFont="1" applyBorder="1" applyAlignment="1" applyProtection="1">
      <alignment/>
      <protection/>
    </xf>
    <xf numFmtId="168" fontId="4" fillId="0" borderId="0" xfId="15" applyNumberFormat="1" applyFont="1" applyBorder="1" applyAlignment="1" applyProtection="1">
      <alignment/>
      <protection/>
    </xf>
    <xf numFmtId="166" fontId="6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64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 quotePrefix="1">
      <alignment horizontal="left"/>
      <protection/>
    </xf>
    <xf numFmtId="0" fontId="7" fillId="0" borderId="0" xfId="0" applyFont="1" applyAlignment="1" applyProtection="1" quotePrefix="1">
      <alignment horizontal="left"/>
      <protection/>
    </xf>
    <xf numFmtId="0" fontId="6" fillId="0" borderId="7" xfId="0" applyFont="1" applyBorder="1" applyAlignment="1" applyProtection="1">
      <alignment horizontal="centerContinuous"/>
      <protection/>
    </xf>
    <xf numFmtId="168" fontId="4" fillId="0" borderId="5" xfId="15" applyNumberFormat="1" applyFont="1" applyBorder="1" applyAlignment="1" applyProtection="1">
      <alignment horizontal="center"/>
      <protection/>
    </xf>
    <xf numFmtId="168" fontId="4" fillId="0" borderId="0" xfId="15" applyNumberFormat="1" applyFont="1" applyBorder="1" applyAlignment="1" applyProtection="1">
      <alignment horizontal="center"/>
      <protection/>
    </xf>
    <xf numFmtId="168" fontId="4" fillId="0" borderId="8" xfId="15" applyNumberFormat="1" applyFont="1" applyBorder="1" applyAlignment="1" applyProtection="1">
      <alignment horizontal="center"/>
      <protection/>
    </xf>
    <xf numFmtId="168" fontId="4" fillId="0" borderId="9" xfId="15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4" fillId="0" borderId="10" xfId="0" applyFont="1" applyBorder="1" applyAlignment="1">
      <alignment/>
    </xf>
    <xf numFmtId="44" fontId="4" fillId="0" borderId="0" xfId="17" applyFont="1" applyAlignment="1" applyProtection="1">
      <alignment horizontal="left"/>
      <protection/>
    </xf>
    <xf numFmtId="0" fontId="4" fillId="0" borderId="0" xfId="0" applyFont="1" applyBorder="1" applyAlignment="1" applyProtection="1" quotePrefix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4" fillId="0" borderId="10" xfId="0" applyFont="1" applyBorder="1" applyAlignment="1" applyProtection="1" quotePrefix="1">
      <alignment horizontal="center"/>
      <protection/>
    </xf>
    <xf numFmtId="0" fontId="0" fillId="0" borderId="11" xfId="0" applyBorder="1" applyAlignment="1" quotePrefix="1">
      <alignment horizontal="center"/>
    </xf>
    <xf numFmtId="0" fontId="4" fillId="0" borderId="12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167" fontId="4" fillId="0" borderId="0" xfId="0" applyNumberFormat="1" applyFont="1" applyAlignment="1">
      <alignment/>
    </xf>
    <xf numFmtId="167" fontId="4" fillId="0" borderId="8" xfId="0" applyNumberFormat="1" applyFont="1" applyBorder="1" applyAlignment="1">
      <alignment/>
    </xf>
    <xf numFmtId="43" fontId="0" fillId="0" borderId="0" xfId="15" applyAlignment="1">
      <alignment/>
    </xf>
    <xf numFmtId="167" fontId="0" fillId="0" borderId="0" xfId="0" applyNumberFormat="1" applyAlignment="1">
      <alignment/>
    </xf>
    <xf numFmtId="167" fontId="4" fillId="0" borderId="9" xfId="15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0" borderId="0" xfId="0" applyFont="1" applyAlignment="1" quotePrefix="1">
      <alignment/>
    </xf>
    <xf numFmtId="43" fontId="4" fillId="0" borderId="9" xfId="15" applyNumberFormat="1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Continuous"/>
    </xf>
    <xf numFmtId="43" fontId="4" fillId="0" borderId="0" xfId="15" applyNumberFormat="1" applyFont="1" applyBorder="1" applyAlignment="1" applyProtection="1">
      <alignment horizontal="center"/>
      <protection/>
    </xf>
    <xf numFmtId="0" fontId="4" fillId="0" borderId="8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1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167" fontId="4" fillId="0" borderId="9" xfId="15" applyNumberFormat="1" applyFont="1" applyBorder="1" applyAlignment="1" applyProtection="1">
      <alignment horizontal="center"/>
      <protection/>
    </xf>
    <xf numFmtId="167" fontId="4" fillId="0" borderId="0" xfId="15" applyNumberFormat="1" applyFont="1" applyBorder="1" applyAlignment="1" applyProtection="1">
      <alignment horizontal="center"/>
      <protection/>
    </xf>
    <xf numFmtId="167" fontId="4" fillId="0" borderId="8" xfId="15" applyNumberFormat="1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8" fontId="4" fillId="0" borderId="8" xfId="15" applyNumberFormat="1" applyFont="1" applyBorder="1" applyAlignment="1">
      <alignment horizontal="center"/>
    </xf>
    <xf numFmtId="4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9" xfId="0" applyNumberFormat="1" applyFont="1" applyBorder="1" applyAlignment="1">
      <alignment/>
    </xf>
    <xf numFmtId="0" fontId="6" fillId="0" borderId="0" xfId="0" applyFont="1" applyAlignment="1">
      <alignment/>
    </xf>
    <xf numFmtId="176" fontId="4" fillId="0" borderId="9" xfId="0" applyNumberFormat="1" applyFont="1" applyBorder="1" applyAlignment="1">
      <alignment/>
    </xf>
    <xf numFmtId="177" fontId="4" fillId="0" borderId="9" xfId="0" applyNumberFormat="1" applyFont="1" applyBorder="1" applyAlignment="1">
      <alignment/>
    </xf>
    <xf numFmtId="176" fontId="4" fillId="0" borderId="9" xfId="0" applyNumberFormat="1" applyFont="1" applyBorder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86</xdr:row>
      <xdr:rowOff>0</xdr:rowOff>
    </xdr:from>
    <xdr:to>
      <xdr:col>14</xdr:col>
      <xdr:colOff>0</xdr:colOff>
      <xdr:row>86</xdr:row>
      <xdr:rowOff>0</xdr:rowOff>
    </xdr:to>
    <xdr:sp>
      <xdr:nvSpPr>
        <xdr:cNvPr id="1" name="Line 1"/>
        <xdr:cNvSpPr>
          <a:spLocks/>
        </xdr:cNvSpPr>
      </xdr:nvSpPr>
      <xdr:spPr>
        <a:xfrm>
          <a:off x="4981575" y="1447800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tabSelected="1" workbookViewId="0" topLeftCell="A130">
      <selection activeCell="G18" sqref="G18"/>
    </sheetView>
  </sheetViews>
  <sheetFormatPr defaultColWidth="9.33203125" defaultRowHeight="12.75"/>
  <cols>
    <col min="1" max="1" width="1.66796875" style="0" customWidth="1"/>
    <col min="2" max="2" width="3.33203125" style="0" customWidth="1"/>
    <col min="3" max="3" width="12.5" style="0" customWidth="1"/>
    <col min="4" max="4" width="11.33203125" style="0" customWidth="1"/>
    <col min="5" max="5" width="14.83203125" style="0" customWidth="1"/>
    <col min="6" max="6" width="15" style="0" customWidth="1"/>
    <col min="7" max="7" width="16" style="0" customWidth="1"/>
    <col min="8" max="8" width="1.171875" style="0" customWidth="1"/>
    <col min="9" max="9" width="10.16015625" style="0" customWidth="1"/>
    <col min="10" max="10" width="1.171875" style="0" customWidth="1"/>
    <col min="11" max="11" width="14.66015625" style="0" customWidth="1"/>
    <col min="12" max="12" width="15.5" style="0" customWidth="1"/>
    <col min="13" max="13" width="1.3359375" style="0" customWidth="1"/>
    <col min="14" max="14" width="11" style="0" customWidth="1"/>
    <col min="15" max="15" width="1.0078125" style="0" customWidth="1"/>
  </cols>
  <sheetData>
    <row r="1" spans="1:12" ht="15">
      <c r="A1" s="32"/>
      <c r="B1" s="33"/>
      <c r="C1" s="34"/>
      <c r="D1" s="33"/>
      <c r="E1" s="35"/>
      <c r="F1" s="34"/>
      <c r="G1" s="34"/>
      <c r="H1" s="34"/>
      <c r="I1" s="34"/>
      <c r="J1" s="31"/>
      <c r="K1" s="36"/>
      <c r="L1" s="34"/>
    </row>
    <row r="2" spans="1:12" ht="15">
      <c r="A2" s="32"/>
      <c r="B2" s="33"/>
      <c r="C2" s="34"/>
      <c r="D2" s="33"/>
      <c r="E2" s="35"/>
      <c r="F2" s="34"/>
      <c r="G2" s="34"/>
      <c r="H2" s="34"/>
      <c r="I2" s="34"/>
      <c r="J2" s="31"/>
      <c r="K2" s="36"/>
      <c r="L2" s="34"/>
    </row>
    <row r="3" spans="1:12" ht="15">
      <c r="A3" s="32"/>
      <c r="B3" s="33"/>
      <c r="C3" s="34"/>
      <c r="D3" s="33"/>
      <c r="E3" s="35"/>
      <c r="F3" s="34"/>
      <c r="G3" s="34"/>
      <c r="H3" s="34"/>
      <c r="I3" s="34"/>
      <c r="J3" s="31"/>
      <c r="K3" s="36"/>
      <c r="L3" s="34"/>
    </row>
    <row r="4" spans="1:12" ht="15">
      <c r="A4" s="32"/>
      <c r="B4" s="33"/>
      <c r="C4" s="34"/>
      <c r="D4" s="33"/>
      <c r="E4" s="35"/>
      <c r="F4" s="34"/>
      <c r="G4" s="34"/>
      <c r="H4" s="34"/>
      <c r="I4" s="34"/>
      <c r="J4" s="31"/>
      <c r="K4" s="36"/>
      <c r="L4" s="34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4.25">
      <c r="A6" s="45" t="s">
        <v>51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">
      <c r="A7" s="4" t="s">
        <v>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5">
      <c r="A9" s="5"/>
      <c r="B9" s="5"/>
      <c r="C9" s="5"/>
      <c r="D9" s="5"/>
      <c r="E9" s="5"/>
      <c r="F9" s="5"/>
      <c r="G9" s="5"/>
      <c r="H9" s="5"/>
      <c r="I9" s="5"/>
      <c r="J9" s="76"/>
      <c r="K9" s="76"/>
      <c r="L9" s="76"/>
    </row>
    <row r="10" spans="1:12" ht="15">
      <c r="A10" s="5"/>
      <c r="B10" s="5"/>
      <c r="C10" s="5"/>
      <c r="D10" s="5"/>
      <c r="E10" s="5"/>
      <c r="F10" s="5"/>
      <c r="G10" s="5"/>
      <c r="H10" s="5"/>
      <c r="I10" s="75"/>
      <c r="J10" s="75"/>
      <c r="K10" s="75"/>
      <c r="L10" s="76"/>
    </row>
    <row r="11" spans="1:12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75"/>
      <c r="L11" s="5"/>
    </row>
    <row r="12" spans="1:12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ht="15">
      <c r="A14" s="64" t="s">
        <v>76</v>
      </c>
    </row>
    <row r="15" spans="1:12" ht="7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6"/>
      <c r="L15" s="5"/>
    </row>
    <row r="16" spans="1:12" ht="15">
      <c r="A16" s="7" t="s">
        <v>1</v>
      </c>
      <c r="B16" s="5"/>
      <c r="C16" s="5"/>
      <c r="D16" s="5"/>
      <c r="E16" s="5"/>
      <c r="F16" s="5"/>
      <c r="G16" s="5"/>
      <c r="H16" s="5"/>
      <c r="I16" s="5"/>
      <c r="J16" s="5"/>
      <c r="K16" s="75"/>
      <c r="L16" s="5"/>
    </row>
    <row r="17" spans="1:12" ht="15">
      <c r="A17" s="7" t="s">
        <v>2</v>
      </c>
      <c r="B17" s="5"/>
      <c r="C17" s="5"/>
      <c r="D17" s="5"/>
      <c r="E17" s="5"/>
      <c r="F17" s="5"/>
      <c r="G17" s="5"/>
      <c r="H17" s="5"/>
      <c r="I17" s="5"/>
      <c r="J17" s="5"/>
      <c r="K17" s="85"/>
      <c r="L17" s="5"/>
    </row>
    <row r="18" spans="1:12" ht="15">
      <c r="A18" s="7" t="s">
        <v>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5">
      <c r="A19" s="7" t="s">
        <v>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7" t="s">
        <v>5</v>
      </c>
    </row>
    <row r="20" spans="1:12" ht="15">
      <c r="A20" s="7" t="s">
        <v>48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7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5">
      <c r="A22" s="37" t="s">
        <v>51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5"/>
    </row>
    <row r="23" spans="1:12" ht="15">
      <c r="A23" s="38" t="s">
        <v>77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5"/>
    </row>
    <row r="24" spans="1:12" ht="15">
      <c r="A24" s="39" t="s">
        <v>78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5"/>
    </row>
    <row r="25" spans="1:12" ht="9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5"/>
    </row>
    <row r="26" spans="1:12" ht="15">
      <c r="A26" s="37" t="s">
        <v>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5"/>
    </row>
    <row r="27" spans="1:12" ht="9.75" customHeight="1">
      <c r="A27" s="5"/>
      <c r="B27" s="5"/>
      <c r="C27" s="5"/>
      <c r="D27" s="5"/>
      <c r="E27" s="5"/>
      <c r="F27" s="5"/>
      <c r="G27" s="5"/>
      <c r="H27" s="68"/>
      <c r="I27" s="68"/>
      <c r="J27" s="5"/>
      <c r="K27" s="5"/>
      <c r="L27" s="5"/>
    </row>
    <row r="28" spans="1:14" ht="15">
      <c r="A28" s="4"/>
      <c r="B28" s="4"/>
      <c r="C28" s="4"/>
      <c r="D28" s="4"/>
      <c r="E28" s="4"/>
      <c r="F28" s="40" t="s">
        <v>7</v>
      </c>
      <c r="G28" s="8"/>
      <c r="H28" s="66"/>
      <c r="I28" s="69"/>
      <c r="J28" s="5"/>
      <c r="K28" s="92" t="s">
        <v>49</v>
      </c>
      <c r="L28" s="93"/>
      <c r="M28" s="93"/>
      <c r="N28" s="94"/>
    </row>
    <row r="29" spans="1:14" ht="15" customHeight="1">
      <c r="A29" s="4"/>
      <c r="B29" s="4"/>
      <c r="C29" s="4"/>
      <c r="D29" s="4"/>
      <c r="E29" s="4"/>
      <c r="F29" s="10" t="s">
        <v>8</v>
      </c>
      <c r="G29" s="11" t="s">
        <v>9</v>
      </c>
      <c r="H29" s="11"/>
      <c r="I29" s="70"/>
      <c r="J29" s="11"/>
      <c r="K29" s="51" t="s">
        <v>8</v>
      </c>
      <c r="L29" s="11" t="s">
        <v>9</v>
      </c>
      <c r="M29" s="46"/>
      <c r="N29" s="52"/>
    </row>
    <row r="30" spans="1:14" ht="15" customHeight="1">
      <c r="A30" s="4"/>
      <c r="B30" s="4"/>
      <c r="C30" s="4"/>
      <c r="D30" s="4"/>
      <c r="E30" s="4"/>
      <c r="F30" s="10" t="s">
        <v>10</v>
      </c>
      <c r="G30" s="11" t="s">
        <v>10</v>
      </c>
      <c r="H30" s="11"/>
      <c r="I30" s="70"/>
      <c r="J30" s="11"/>
      <c r="K30" s="51" t="s">
        <v>10</v>
      </c>
      <c r="L30" s="11" t="s">
        <v>10</v>
      </c>
      <c r="M30" s="46"/>
      <c r="N30" s="52"/>
    </row>
    <row r="31" spans="1:14" ht="15" customHeight="1">
      <c r="A31" s="4"/>
      <c r="B31" s="4"/>
      <c r="C31" s="4"/>
      <c r="D31" s="4"/>
      <c r="E31" s="4"/>
      <c r="F31" s="10" t="s">
        <v>11</v>
      </c>
      <c r="G31" s="11" t="s">
        <v>12</v>
      </c>
      <c r="H31" s="11"/>
      <c r="I31" s="70"/>
      <c r="J31" s="11"/>
      <c r="K31" s="51" t="s">
        <v>13</v>
      </c>
      <c r="L31" s="11" t="s">
        <v>12</v>
      </c>
      <c r="M31" s="46"/>
      <c r="N31" s="52"/>
    </row>
    <row r="32" spans="1:14" ht="15" customHeight="1">
      <c r="A32" s="4"/>
      <c r="B32" s="4"/>
      <c r="C32" s="4"/>
      <c r="D32" s="4"/>
      <c r="E32" s="4"/>
      <c r="F32" s="12"/>
      <c r="G32" s="11" t="s">
        <v>14</v>
      </c>
      <c r="H32" s="11"/>
      <c r="I32" s="70"/>
      <c r="J32" s="11"/>
      <c r="K32" s="48"/>
      <c r="L32" s="11" t="s">
        <v>14</v>
      </c>
      <c r="M32" s="46"/>
      <c r="N32" s="52"/>
    </row>
    <row r="33" spans="1:14" ht="15" customHeight="1">
      <c r="A33" s="4"/>
      <c r="B33" s="4"/>
      <c r="C33" s="4"/>
      <c r="D33" s="4"/>
      <c r="E33" s="4"/>
      <c r="F33" s="12"/>
      <c r="G33" s="11" t="s">
        <v>11</v>
      </c>
      <c r="H33" s="11"/>
      <c r="I33" s="70"/>
      <c r="J33" s="11"/>
      <c r="K33" s="48"/>
      <c r="L33" s="11" t="s">
        <v>15</v>
      </c>
      <c r="M33" s="46"/>
      <c r="N33" s="52"/>
    </row>
    <row r="34" spans="1:14" ht="15" customHeight="1">
      <c r="A34" s="4"/>
      <c r="B34" s="4"/>
      <c r="C34" s="4"/>
      <c r="D34" s="4"/>
      <c r="E34" s="4"/>
      <c r="F34" s="10" t="s">
        <v>79</v>
      </c>
      <c r="G34" s="11" t="s">
        <v>80</v>
      </c>
      <c r="H34" s="11"/>
      <c r="I34" s="54" t="s">
        <v>46</v>
      </c>
      <c r="J34" s="11"/>
      <c r="K34" s="51" t="s">
        <v>79</v>
      </c>
      <c r="L34" s="11" t="s">
        <v>80</v>
      </c>
      <c r="M34" s="46"/>
      <c r="N34" s="54" t="s">
        <v>46</v>
      </c>
    </row>
    <row r="35" spans="1:14" ht="15" customHeight="1">
      <c r="A35" s="4"/>
      <c r="B35" s="4"/>
      <c r="C35" s="4"/>
      <c r="D35" s="4"/>
      <c r="E35" s="4"/>
      <c r="F35" s="14" t="s">
        <v>16</v>
      </c>
      <c r="G35" s="56" t="s">
        <v>16</v>
      </c>
      <c r="H35" s="56"/>
      <c r="I35" s="57" t="s">
        <v>47</v>
      </c>
      <c r="J35" s="11"/>
      <c r="K35" s="55" t="s">
        <v>16</v>
      </c>
      <c r="L35" s="56" t="s">
        <v>16</v>
      </c>
      <c r="M35" s="47"/>
      <c r="N35" s="57" t="s">
        <v>47</v>
      </c>
    </row>
    <row r="36" spans="1:12" ht="9.75" customHeight="1">
      <c r="A36" s="4"/>
      <c r="B36" s="4"/>
      <c r="C36" s="4"/>
      <c r="D36" s="4"/>
      <c r="E36" s="4"/>
      <c r="F36" s="5"/>
      <c r="G36" s="5"/>
      <c r="H36" s="5"/>
      <c r="I36" s="5"/>
      <c r="J36" s="5"/>
      <c r="K36" s="5"/>
      <c r="L36" s="5"/>
    </row>
    <row r="37" spans="1:14" ht="12.75" customHeight="1" thickBot="1">
      <c r="A37" s="7" t="s">
        <v>17</v>
      </c>
      <c r="B37" s="7" t="s">
        <v>18</v>
      </c>
      <c r="C37" s="7" t="s">
        <v>53</v>
      </c>
      <c r="D37" s="4"/>
      <c r="E37" s="4"/>
      <c r="F37" s="17">
        <f>+K37-1729119</f>
        <v>566914</v>
      </c>
      <c r="G37" s="41">
        <v>609208</v>
      </c>
      <c r="H37" s="42"/>
      <c r="I37" s="72">
        <f>(+F37-G37)/G37*100</f>
        <v>-6.9424564352405085</v>
      </c>
      <c r="J37" s="18"/>
      <c r="K37" s="17">
        <v>2296033</v>
      </c>
      <c r="L37" s="41">
        <v>2333339</v>
      </c>
      <c r="N37" s="62">
        <f>(+K37-L37)/L37*100</f>
        <v>-1.5988246885686133</v>
      </c>
    </row>
    <row r="38" spans="1:14" ht="7.5" customHeight="1" thickTop="1">
      <c r="A38" s="4"/>
      <c r="B38" s="4"/>
      <c r="C38" s="4"/>
      <c r="D38" s="4"/>
      <c r="E38" s="4"/>
      <c r="F38" s="19"/>
      <c r="G38" s="19"/>
      <c r="H38" s="19"/>
      <c r="I38" s="19"/>
      <c r="J38" s="19"/>
      <c r="K38" s="19"/>
      <c r="L38" s="19"/>
      <c r="N38" s="2"/>
    </row>
    <row r="39" spans="1:14" ht="12.75" customHeight="1" thickBot="1">
      <c r="A39" s="4"/>
      <c r="B39" s="7" t="s">
        <v>19</v>
      </c>
      <c r="C39" s="7" t="s">
        <v>20</v>
      </c>
      <c r="D39" s="4"/>
      <c r="E39" s="4"/>
      <c r="F39" s="20">
        <f>+K39-0</f>
        <v>0</v>
      </c>
      <c r="G39" s="41">
        <f>+L39</f>
        <v>0</v>
      </c>
      <c r="H39" s="42"/>
      <c r="I39" s="72">
        <v>0</v>
      </c>
      <c r="J39" s="21"/>
      <c r="K39" s="20">
        <v>0</v>
      </c>
      <c r="L39" s="41">
        <v>0</v>
      </c>
      <c r="N39" s="62">
        <v>0</v>
      </c>
    </row>
    <row r="40" spans="1:14" ht="7.5" customHeight="1" thickTop="1">
      <c r="A40" s="4"/>
      <c r="B40" s="4"/>
      <c r="C40" s="4"/>
      <c r="D40" s="4"/>
      <c r="E40" s="4"/>
      <c r="F40" s="19"/>
      <c r="G40" s="19"/>
      <c r="H40" s="19"/>
      <c r="I40" s="19"/>
      <c r="J40" s="19"/>
      <c r="K40" s="19"/>
      <c r="L40" s="19"/>
      <c r="N40" s="2"/>
    </row>
    <row r="41" spans="1:14" ht="12.75" customHeight="1" thickBot="1">
      <c r="A41" s="4"/>
      <c r="B41" s="7" t="s">
        <v>21</v>
      </c>
      <c r="C41" s="7" t="s">
        <v>54</v>
      </c>
      <c r="D41" s="4"/>
      <c r="E41" s="4"/>
      <c r="F41" s="17">
        <f>+K41-47778</f>
        <v>16674</v>
      </c>
      <c r="G41" s="41">
        <v>11452</v>
      </c>
      <c r="H41" s="42"/>
      <c r="I41" s="72">
        <f>(+F41-G41)/G41*100</f>
        <v>45.599022004889974</v>
      </c>
      <c r="J41" s="18"/>
      <c r="K41" s="17">
        <v>64452</v>
      </c>
      <c r="L41" s="41">
        <v>62731</v>
      </c>
      <c r="N41" s="62">
        <f>(+K41-L41)/L41*100</f>
        <v>2.743460171207218</v>
      </c>
    </row>
    <row r="42" spans="1:12" ht="7.5" customHeight="1" thickTop="1">
      <c r="A42" s="4"/>
      <c r="B42" s="4"/>
      <c r="C42" s="4"/>
      <c r="D42" s="4"/>
      <c r="E42" s="4"/>
      <c r="F42" s="19"/>
      <c r="G42" s="19"/>
      <c r="H42" s="19"/>
      <c r="I42" s="19"/>
      <c r="J42" s="19"/>
      <c r="K42" s="19"/>
      <c r="L42" s="19"/>
    </row>
    <row r="43" spans="1:12" ht="12.75" customHeight="1">
      <c r="A43" s="7" t="s">
        <v>22</v>
      </c>
      <c r="B43" s="7" t="s">
        <v>18</v>
      </c>
      <c r="C43" s="49" t="s">
        <v>55</v>
      </c>
      <c r="D43" s="4"/>
      <c r="E43" s="4"/>
      <c r="F43" s="19"/>
      <c r="G43" s="19"/>
      <c r="H43" s="19"/>
      <c r="I43" s="19"/>
      <c r="J43" s="19"/>
      <c r="K43" s="19"/>
      <c r="L43" s="19"/>
    </row>
    <row r="44" spans="1:12" ht="12.75" customHeight="1">
      <c r="A44" s="4"/>
      <c r="B44" s="4"/>
      <c r="C44" s="7" t="s">
        <v>56</v>
      </c>
      <c r="D44" s="4"/>
      <c r="E44" s="4"/>
      <c r="F44" s="19"/>
      <c r="G44" s="19"/>
      <c r="H44" s="19"/>
      <c r="I44" s="19"/>
      <c r="J44" s="19"/>
      <c r="K44" s="19"/>
      <c r="L44" s="19"/>
    </row>
    <row r="45" spans="1:12" ht="12.75" customHeight="1">
      <c r="A45" s="4"/>
      <c r="B45" s="4"/>
      <c r="C45" s="7" t="s">
        <v>23</v>
      </c>
      <c r="D45" s="4"/>
      <c r="E45" s="4"/>
      <c r="F45" s="19"/>
      <c r="G45" s="19"/>
      <c r="H45" s="19"/>
      <c r="I45" s="19"/>
      <c r="J45" s="19"/>
      <c r="K45" s="19"/>
      <c r="L45" s="19"/>
    </row>
    <row r="46" spans="1:14" ht="12.75" customHeight="1">
      <c r="A46" s="4"/>
      <c r="B46" s="4"/>
      <c r="C46" s="7" t="s">
        <v>24</v>
      </c>
      <c r="D46" s="4"/>
      <c r="E46" s="4"/>
      <c r="F46" s="22">
        <f>+K46-331490</f>
        <v>108569</v>
      </c>
      <c r="G46" s="42">
        <v>117001</v>
      </c>
      <c r="H46" s="42"/>
      <c r="I46" s="73">
        <f>(+F46-G46)/G46*100</f>
        <v>-7.206776010461449</v>
      </c>
      <c r="J46" s="22"/>
      <c r="K46" s="22">
        <v>440059</v>
      </c>
      <c r="L46" s="42">
        <v>415589</v>
      </c>
      <c r="N46" s="58">
        <f>(+K46-L46)/L46*100</f>
        <v>5.888028797682326</v>
      </c>
    </row>
    <row r="47" spans="1:14" ht="7.5" customHeight="1">
      <c r="A47" s="4"/>
      <c r="B47" s="4"/>
      <c r="C47" s="4"/>
      <c r="D47" s="4"/>
      <c r="E47" s="4"/>
      <c r="F47" s="19"/>
      <c r="G47" s="19"/>
      <c r="H47" s="19"/>
      <c r="I47" s="19"/>
      <c r="J47" s="19"/>
      <c r="K47" s="19"/>
      <c r="L47" s="19"/>
      <c r="N47" s="58"/>
    </row>
    <row r="48" spans="1:14" ht="12.75" customHeight="1">
      <c r="A48" s="4"/>
      <c r="B48" s="7" t="s">
        <v>19</v>
      </c>
      <c r="C48" s="7" t="s">
        <v>57</v>
      </c>
      <c r="D48" s="4"/>
      <c r="E48" s="4"/>
      <c r="F48" s="22">
        <f>+K48--625</f>
        <v>-108</v>
      </c>
      <c r="G48" s="42">
        <v>-423</v>
      </c>
      <c r="H48" s="42"/>
      <c r="I48" s="73">
        <f>(+F48-G48)/G48*100</f>
        <v>-74.46808510638297</v>
      </c>
      <c r="J48" s="23"/>
      <c r="K48" s="22">
        <v>-733</v>
      </c>
      <c r="L48" s="42">
        <v>-793</v>
      </c>
      <c r="N48" s="58">
        <f>(+K48-L48)/L48*100</f>
        <v>-7.566204287515762</v>
      </c>
    </row>
    <row r="49" spans="1:14" ht="7.5" customHeight="1">
      <c r="A49" s="4"/>
      <c r="B49" s="4"/>
      <c r="C49" s="4"/>
      <c r="D49" s="4"/>
      <c r="E49" s="4"/>
      <c r="F49" s="19"/>
      <c r="G49" s="19"/>
      <c r="H49" s="19"/>
      <c r="I49" s="19"/>
      <c r="J49" s="19"/>
      <c r="K49" s="19"/>
      <c r="L49" s="19"/>
      <c r="N49" s="58"/>
    </row>
    <row r="50" spans="1:14" ht="12.75" customHeight="1">
      <c r="A50" s="4"/>
      <c r="B50" s="7" t="s">
        <v>21</v>
      </c>
      <c r="C50" s="7" t="s">
        <v>25</v>
      </c>
      <c r="D50" s="4"/>
      <c r="E50" s="4"/>
      <c r="F50" s="18">
        <f>+K50--9090</f>
        <v>-3215</v>
      </c>
      <c r="G50" s="42">
        <v>-4882</v>
      </c>
      <c r="H50" s="42"/>
      <c r="I50" s="73">
        <f>(+F50-G50)/G50*100</f>
        <v>-34.145841868086855</v>
      </c>
      <c r="J50" s="22"/>
      <c r="K50" s="18">
        <v>-12305</v>
      </c>
      <c r="L50" s="42">
        <v>-12279</v>
      </c>
      <c r="N50" s="63">
        <f>(+K50-L50)/L50*100</f>
        <v>0.21174362733121588</v>
      </c>
    </row>
    <row r="51" spans="1:14" ht="7.5" customHeight="1">
      <c r="A51" s="4"/>
      <c r="B51" s="7"/>
      <c r="C51" s="7"/>
      <c r="D51" s="4"/>
      <c r="E51" s="4"/>
      <c r="F51" s="18"/>
      <c r="G51" s="42"/>
      <c r="H51" s="42"/>
      <c r="I51" s="42"/>
      <c r="J51" s="22"/>
      <c r="K51" s="18"/>
      <c r="L51" s="42"/>
      <c r="N51" s="63"/>
    </row>
    <row r="52" spans="1:14" ht="12.75" customHeight="1">
      <c r="A52" s="4"/>
      <c r="B52" s="7" t="s">
        <v>26</v>
      </c>
      <c r="C52" s="7" t="s">
        <v>27</v>
      </c>
      <c r="D52" s="4"/>
      <c r="E52" s="4"/>
      <c r="F52" s="24">
        <f>+K52-0</f>
        <v>-213</v>
      </c>
      <c r="G52" s="43">
        <v>0</v>
      </c>
      <c r="H52" s="42"/>
      <c r="I52" s="74">
        <v>100</v>
      </c>
      <c r="J52" s="21"/>
      <c r="K52" s="24">
        <v>-213</v>
      </c>
      <c r="L52" s="43">
        <v>-1657</v>
      </c>
      <c r="N52" s="59">
        <f>(+K52-L52)/L52*100</f>
        <v>-87.14544357272177</v>
      </c>
    </row>
    <row r="53" spans="1:12" ht="7.5" customHeight="1">
      <c r="A53" s="4"/>
      <c r="B53" s="4"/>
      <c r="C53" s="4"/>
      <c r="D53" s="4"/>
      <c r="E53" s="4"/>
      <c r="F53" s="19"/>
      <c r="G53" s="19"/>
      <c r="H53" s="19"/>
      <c r="I53" s="19"/>
      <c r="J53" s="19"/>
      <c r="K53" s="19"/>
      <c r="L53" s="19"/>
    </row>
    <row r="54" spans="1:12" ht="12.75" customHeight="1">
      <c r="A54" s="4"/>
      <c r="B54" s="7" t="s">
        <v>28</v>
      </c>
      <c r="C54" s="7" t="s">
        <v>58</v>
      </c>
      <c r="D54" s="4"/>
      <c r="E54" s="4"/>
      <c r="F54" s="19"/>
      <c r="G54" s="19"/>
      <c r="H54" s="19"/>
      <c r="I54" s="19"/>
      <c r="J54" s="19"/>
      <c r="K54" s="19"/>
      <c r="L54" s="19"/>
    </row>
    <row r="55" spans="1:14" ht="12.75" customHeight="1">
      <c r="A55" s="4"/>
      <c r="B55" s="4"/>
      <c r="C55" s="7" t="s">
        <v>29</v>
      </c>
      <c r="D55" s="4"/>
      <c r="E55" s="4"/>
      <c r="F55" s="22">
        <f>SUM(F46:F52)</f>
        <v>105033</v>
      </c>
      <c r="G55" s="22">
        <f>SUM(G46:G52)</f>
        <v>111696</v>
      </c>
      <c r="H55" s="22"/>
      <c r="I55" s="73">
        <f>(+F55-G55)/G55*100</f>
        <v>-5.965298667812634</v>
      </c>
      <c r="J55" s="22"/>
      <c r="K55" s="22">
        <f>SUM(K46:K52)</f>
        <v>426808</v>
      </c>
      <c r="L55" s="22">
        <f>SUM(L46:L52)</f>
        <v>400860</v>
      </c>
      <c r="N55" s="58">
        <f>(+K55-L55)/L55*100</f>
        <v>6.473082871825575</v>
      </c>
    </row>
    <row r="56" spans="1:14" ht="7.5" customHeight="1">
      <c r="A56" s="4"/>
      <c r="B56" s="5"/>
      <c r="C56" s="5"/>
      <c r="D56" s="5"/>
      <c r="E56" s="5"/>
      <c r="F56" s="19"/>
      <c r="G56" s="19"/>
      <c r="H56" s="19"/>
      <c r="I56" s="19"/>
      <c r="J56" s="19"/>
      <c r="K56" s="19"/>
      <c r="L56" s="19"/>
      <c r="N56" s="58"/>
    </row>
    <row r="57" spans="1:14" ht="12.75" customHeight="1">
      <c r="A57" s="4"/>
      <c r="B57" s="7" t="s">
        <v>30</v>
      </c>
      <c r="C57" s="7" t="s">
        <v>59</v>
      </c>
      <c r="D57" s="5"/>
      <c r="E57" s="5"/>
      <c r="F57" s="19"/>
      <c r="J57" s="19"/>
      <c r="K57" s="19"/>
      <c r="L57" s="19"/>
      <c r="N57" s="58"/>
    </row>
    <row r="58" spans="1:14" ht="12.75" customHeight="1">
      <c r="A58" s="5"/>
      <c r="B58" s="5"/>
      <c r="C58" s="7" t="s">
        <v>60</v>
      </c>
      <c r="D58" s="5"/>
      <c r="E58" s="5"/>
      <c r="F58" s="25">
        <f>+K58--1</f>
        <v>-2</v>
      </c>
      <c r="G58" s="43">
        <v>1</v>
      </c>
      <c r="H58" s="42"/>
      <c r="I58" s="74">
        <v>0</v>
      </c>
      <c r="J58" s="18"/>
      <c r="K58" s="25">
        <v>-3</v>
      </c>
      <c r="L58" s="43">
        <v>-2</v>
      </c>
      <c r="N58" s="59">
        <f>(+K58-L58)/L58*100</f>
        <v>50</v>
      </c>
    </row>
    <row r="59" spans="1:12" ht="15">
      <c r="A59" s="5"/>
      <c r="B59" s="5"/>
      <c r="C59" s="5"/>
      <c r="D59" s="5"/>
      <c r="E59" s="5"/>
      <c r="F59" s="19"/>
      <c r="G59" s="19"/>
      <c r="H59" s="19"/>
      <c r="I59" s="19"/>
      <c r="J59" s="19"/>
      <c r="K59" s="19"/>
      <c r="L59" s="19"/>
    </row>
    <row r="61" spans="1:12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4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N73" s="77" t="s">
        <v>52</v>
      </c>
    </row>
    <row r="74" spans="1:12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2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9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9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5">
      <c r="A81" s="37" t="s">
        <v>51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5"/>
    </row>
    <row r="82" spans="1:12" ht="15">
      <c r="A82" s="38" t="str">
        <f>+A23</f>
        <v>UNAUDITED 4TH QUARTER REPORT ON CONSOLIDATED RESULTS 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5"/>
    </row>
    <row r="83" spans="1:12" ht="15">
      <c r="A83" s="39" t="str">
        <f>+A24</f>
        <v>FOR THE FINANCIAL YEAR ENDED 30 APRIL 2002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5"/>
    </row>
    <row r="84" spans="1:12" ht="9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5">
      <c r="A85" s="37" t="s">
        <v>32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9.75" customHeight="1">
      <c r="A86" s="5"/>
      <c r="B86" s="5"/>
      <c r="C86" s="5"/>
      <c r="D86" s="5"/>
      <c r="E86" s="5"/>
      <c r="F86" s="5"/>
      <c r="G86" s="5"/>
      <c r="H86" s="68"/>
      <c r="I86" s="68"/>
      <c r="J86" s="5"/>
      <c r="K86" s="5"/>
      <c r="L86" s="5"/>
    </row>
    <row r="87" spans="1:14" ht="15">
      <c r="A87" s="4"/>
      <c r="B87" s="4"/>
      <c r="C87" s="4"/>
      <c r="D87" s="4"/>
      <c r="E87" s="4"/>
      <c r="F87" s="40" t="s">
        <v>7</v>
      </c>
      <c r="G87" s="9"/>
      <c r="H87" s="66"/>
      <c r="I87" s="69"/>
      <c r="J87" s="5"/>
      <c r="K87" s="89" t="s">
        <v>49</v>
      </c>
      <c r="L87" s="90"/>
      <c r="M87" s="90"/>
      <c r="N87" s="91"/>
    </row>
    <row r="88" spans="1:14" ht="15">
      <c r="A88" s="4"/>
      <c r="B88" s="4"/>
      <c r="C88" s="4"/>
      <c r="D88" s="4"/>
      <c r="E88" s="4"/>
      <c r="F88" s="10" t="s">
        <v>8</v>
      </c>
      <c r="G88" s="11" t="s">
        <v>9</v>
      </c>
      <c r="H88" s="11"/>
      <c r="I88" s="70"/>
      <c r="J88" s="11"/>
      <c r="K88" s="51" t="s">
        <v>8</v>
      </c>
      <c r="L88" s="11" t="s">
        <v>9</v>
      </c>
      <c r="M88" s="46"/>
      <c r="N88" s="52"/>
    </row>
    <row r="89" spans="1:14" ht="15">
      <c r="A89" s="4"/>
      <c r="B89" s="4"/>
      <c r="C89" s="4"/>
      <c r="D89" s="4"/>
      <c r="E89" s="4"/>
      <c r="F89" s="10" t="s">
        <v>10</v>
      </c>
      <c r="G89" s="11" t="s">
        <v>10</v>
      </c>
      <c r="H89" s="11"/>
      <c r="I89" s="70"/>
      <c r="J89" s="11"/>
      <c r="K89" s="51" t="s">
        <v>10</v>
      </c>
      <c r="L89" s="11" t="s">
        <v>10</v>
      </c>
      <c r="M89" s="46"/>
      <c r="N89" s="52"/>
    </row>
    <row r="90" spans="1:14" ht="15">
      <c r="A90" s="4"/>
      <c r="B90" s="4"/>
      <c r="C90" s="4"/>
      <c r="D90" s="4"/>
      <c r="E90" s="4"/>
      <c r="F90" s="10" t="s">
        <v>11</v>
      </c>
      <c r="G90" s="11" t="s">
        <v>12</v>
      </c>
      <c r="H90" s="11"/>
      <c r="I90" s="70"/>
      <c r="J90" s="11"/>
      <c r="K90" s="51" t="s">
        <v>13</v>
      </c>
      <c r="L90" s="11" t="s">
        <v>12</v>
      </c>
      <c r="M90" s="46"/>
      <c r="N90" s="52"/>
    </row>
    <row r="91" spans="1:14" ht="15">
      <c r="A91" s="4"/>
      <c r="B91" s="4"/>
      <c r="C91" s="4"/>
      <c r="D91" s="4"/>
      <c r="E91" s="4"/>
      <c r="F91" s="12"/>
      <c r="G91" s="11" t="s">
        <v>14</v>
      </c>
      <c r="H91" s="11"/>
      <c r="I91" s="70"/>
      <c r="J91" s="11"/>
      <c r="K91" s="48"/>
      <c r="L91" s="11" t="s">
        <v>14</v>
      </c>
      <c r="M91" s="46"/>
      <c r="N91" s="52"/>
    </row>
    <row r="92" spans="1:14" ht="15">
      <c r="A92" s="4"/>
      <c r="B92" s="4"/>
      <c r="C92" s="4"/>
      <c r="D92" s="4"/>
      <c r="E92" s="4"/>
      <c r="F92" s="12"/>
      <c r="G92" s="11" t="s">
        <v>11</v>
      </c>
      <c r="H92" s="11"/>
      <c r="I92" s="70"/>
      <c r="J92" s="11"/>
      <c r="K92" s="48"/>
      <c r="L92" s="11" t="s">
        <v>15</v>
      </c>
      <c r="M92" s="46"/>
      <c r="N92" s="52"/>
    </row>
    <row r="93" spans="1:14" ht="15">
      <c r="A93" s="4"/>
      <c r="B93" s="4"/>
      <c r="C93" s="4"/>
      <c r="D93" s="4"/>
      <c r="E93" s="4"/>
      <c r="F93" s="13" t="str">
        <f>+F34</f>
        <v>30/4/2002</v>
      </c>
      <c r="G93" s="50" t="str">
        <f>+G34</f>
        <v>30/4/2001</v>
      </c>
      <c r="H93" s="50"/>
      <c r="I93" s="54" t="s">
        <v>46</v>
      </c>
      <c r="J93" s="11"/>
      <c r="K93" s="53" t="str">
        <f>+K34</f>
        <v>30/4/2002</v>
      </c>
      <c r="L93" s="50" t="str">
        <f>+L34</f>
        <v>30/4/2001</v>
      </c>
      <c r="M93" s="46"/>
      <c r="N93" s="54" t="s">
        <v>46</v>
      </c>
    </row>
    <row r="94" spans="1:14" ht="15">
      <c r="A94" s="4"/>
      <c r="B94" s="4"/>
      <c r="C94" s="4"/>
      <c r="D94" s="4"/>
      <c r="E94" s="4"/>
      <c r="F94" s="14" t="s">
        <v>16</v>
      </c>
      <c r="G94" s="71" t="s">
        <v>16</v>
      </c>
      <c r="H94" s="56"/>
      <c r="I94" s="57" t="s">
        <v>47</v>
      </c>
      <c r="J94" s="11"/>
      <c r="K94" s="55" t="s">
        <v>16</v>
      </c>
      <c r="L94" s="56" t="s">
        <v>16</v>
      </c>
      <c r="M94" s="47"/>
      <c r="N94" s="57" t="s">
        <v>47</v>
      </c>
    </row>
    <row r="95" spans="1:12" ht="7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2.75" customHeight="1">
      <c r="A96" s="5"/>
      <c r="B96" s="15" t="s">
        <v>33</v>
      </c>
      <c r="C96" s="15" t="s">
        <v>58</v>
      </c>
      <c r="D96" s="1"/>
      <c r="E96" s="1"/>
      <c r="F96" s="26"/>
      <c r="G96" s="26"/>
      <c r="H96" s="26"/>
      <c r="I96" s="26"/>
      <c r="J96" s="26"/>
      <c r="K96" s="26"/>
      <c r="L96" s="26"/>
    </row>
    <row r="97" spans="1:14" ht="12.75" customHeight="1">
      <c r="A97" s="5"/>
      <c r="B97" s="2"/>
      <c r="C97" s="15" t="s">
        <v>29</v>
      </c>
      <c r="D97" s="1"/>
      <c r="E97" s="1"/>
      <c r="F97" s="27">
        <f>F55+F58</f>
        <v>105031</v>
      </c>
      <c r="G97" s="27">
        <f>G55+G58</f>
        <v>111697</v>
      </c>
      <c r="H97" s="27"/>
      <c r="I97" s="73">
        <f>(+F97-G97)/G97*100</f>
        <v>-5.96793109931332</v>
      </c>
      <c r="J97" s="27"/>
      <c r="K97" s="27">
        <f>K55+K58</f>
        <v>426805</v>
      </c>
      <c r="L97" s="42">
        <f>+L55+L58</f>
        <v>400858</v>
      </c>
      <c r="N97" s="58">
        <f>(+K97-L97)/L97*100</f>
        <v>6.472865703066921</v>
      </c>
    </row>
    <row r="98" spans="1:14" ht="8.25" customHeight="1">
      <c r="A98" s="5"/>
      <c r="B98" s="2"/>
      <c r="C98" s="2"/>
      <c r="D98" s="2"/>
      <c r="E98" s="2"/>
      <c r="F98" s="28"/>
      <c r="G98" s="28"/>
      <c r="H98" s="28"/>
      <c r="I98" s="28"/>
      <c r="J98" s="28"/>
      <c r="K98" s="28"/>
      <c r="L98" s="28"/>
      <c r="N98" s="58"/>
    </row>
    <row r="99" spans="1:14" ht="12.75" customHeight="1">
      <c r="A99" s="5"/>
      <c r="B99" s="15" t="s">
        <v>34</v>
      </c>
      <c r="C99" s="15" t="s">
        <v>61</v>
      </c>
      <c r="D99" s="2"/>
      <c r="E99" s="2"/>
      <c r="F99" s="29">
        <f>+K99--97795</f>
        <v>-35694</v>
      </c>
      <c r="G99" s="43">
        <v>-37319</v>
      </c>
      <c r="H99" s="42"/>
      <c r="I99" s="74">
        <f>(+F99-G99)/G99*100</f>
        <v>-4.354350330930625</v>
      </c>
      <c r="J99" s="30"/>
      <c r="K99" s="29">
        <v>-133489</v>
      </c>
      <c r="L99" s="43">
        <v>-128263</v>
      </c>
      <c r="N99" s="59">
        <f>(+K99-L99)/L99*100</f>
        <v>4.074440797424042</v>
      </c>
    </row>
    <row r="100" spans="1:14" ht="8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N100" s="58"/>
    </row>
    <row r="101" spans="1:14" ht="12.75" customHeight="1">
      <c r="A101" s="7" t="s">
        <v>22</v>
      </c>
      <c r="B101" s="7" t="s">
        <v>35</v>
      </c>
      <c r="C101" s="7" t="s">
        <v>62</v>
      </c>
      <c r="D101" s="5"/>
      <c r="E101" s="5"/>
      <c r="F101" s="5"/>
      <c r="G101" s="5"/>
      <c r="H101" s="5"/>
      <c r="I101" s="5"/>
      <c r="J101" s="5"/>
      <c r="K101" s="5"/>
      <c r="L101" s="5"/>
      <c r="N101" s="58"/>
    </row>
    <row r="102" spans="1:14" ht="12.75" customHeight="1">
      <c r="A102" s="5"/>
      <c r="B102" s="5"/>
      <c r="C102" s="7" t="s">
        <v>36</v>
      </c>
      <c r="D102" s="5"/>
      <c r="E102" s="5"/>
      <c r="F102" s="22">
        <f>F97+F99</f>
        <v>69337</v>
      </c>
      <c r="G102" s="22">
        <f>G97+G99</f>
        <v>74378</v>
      </c>
      <c r="H102" s="22"/>
      <c r="I102" s="73">
        <f>(+F102-G102)/G102*100</f>
        <v>-6.777541746215279</v>
      </c>
      <c r="J102" s="22"/>
      <c r="K102" s="22">
        <f>K97+K99</f>
        <v>293316</v>
      </c>
      <c r="L102" s="42">
        <f>+L97+L99</f>
        <v>272595</v>
      </c>
      <c r="N102" s="58">
        <f>(+K102-L102)/L102*100</f>
        <v>7.601386672536179</v>
      </c>
    </row>
    <row r="103" spans="1:14" ht="8.25" customHeight="1">
      <c r="A103" s="5"/>
      <c r="B103" s="5"/>
      <c r="C103" s="5"/>
      <c r="D103" s="5"/>
      <c r="E103" s="5"/>
      <c r="F103" s="19"/>
      <c r="G103" s="19"/>
      <c r="H103" s="19"/>
      <c r="I103" s="19"/>
      <c r="J103" s="19"/>
      <c r="K103" s="19"/>
      <c r="L103" s="19"/>
      <c r="N103" s="58"/>
    </row>
    <row r="104" spans="1:14" ht="12.75" customHeight="1">
      <c r="A104" s="5"/>
      <c r="B104" s="5"/>
      <c r="C104" s="7" t="s">
        <v>37</v>
      </c>
      <c r="D104" s="5"/>
      <c r="E104" s="5"/>
      <c r="F104" s="18">
        <f>+K104-4590</f>
        <v>5940</v>
      </c>
      <c r="G104" s="42">
        <v>4111</v>
      </c>
      <c r="H104" s="42"/>
      <c r="I104" s="73">
        <f>(+F104-G104)/G104*100</f>
        <v>44.490391632206276</v>
      </c>
      <c r="J104" s="21"/>
      <c r="K104" s="18">
        <v>10530</v>
      </c>
      <c r="L104" s="42">
        <v>11039</v>
      </c>
      <c r="M104" s="46"/>
      <c r="N104" s="63">
        <f>(+K104-L104)/L104*100</f>
        <v>-4.610924902617991</v>
      </c>
    </row>
    <row r="105" spans="1:14" ht="12.75" customHeight="1">
      <c r="A105" s="5"/>
      <c r="B105" s="5"/>
      <c r="C105" s="5"/>
      <c r="D105" s="5"/>
      <c r="E105" s="5"/>
      <c r="F105" s="19"/>
      <c r="G105" s="19"/>
      <c r="H105" s="19"/>
      <c r="I105" s="19"/>
      <c r="J105" s="19"/>
      <c r="K105" s="19"/>
      <c r="L105" s="19"/>
      <c r="N105" s="58"/>
    </row>
    <row r="106" spans="1:14" ht="12.75" customHeight="1">
      <c r="A106" s="5"/>
      <c r="B106" s="5" t="s">
        <v>38</v>
      </c>
      <c r="C106" s="5" t="s">
        <v>67</v>
      </c>
      <c r="D106" s="5"/>
      <c r="E106" s="5"/>
      <c r="F106" s="19"/>
      <c r="G106" s="19"/>
      <c r="H106" s="19"/>
      <c r="I106" s="19"/>
      <c r="J106" s="19"/>
      <c r="K106" s="19"/>
      <c r="L106" s="19"/>
      <c r="N106" s="58"/>
    </row>
    <row r="107" spans="1:14" ht="12.75" customHeight="1">
      <c r="A107" s="5"/>
      <c r="B107" s="5"/>
      <c r="C107" s="5" t="s">
        <v>68</v>
      </c>
      <c r="D107" s="5"/>
      <c r="E107" s="5"/>
      <c r="F107" s="78" t="s">
        <v>69</v>
      </c>
      <c r="G107" s="78" t="s">
        <v>69</v>
      </c>
      <c r="H107" s="19"/>
      <c r="I107" s="78" t="s">
        <v>69</v>
      </c>
      <c r="J107" s="19"/>
      <c r="K107" s="78" t="s">
        <v>69</v>
      </c>
      <c r="L107" s="78" t="s">
        <v>69</v>
      </c>
      <c r="N107" s="78" t="s">
        <v>69</v>
      </c>
    </row>
    <row r="108" spans="1:14" ht="8.25" customHeight="1">
      <c r="A108" s="5"/>
      <c r="B108" s="5"/>
      <c r="C108" s="5"/>
      <c r="D108" s="5"/>
      <c r="E108" s="5"/>
      <c r="F108" s="19"/>
      <c r="G108" s="19"/>
      <c r="H108" s="19"/>
      <c r="I108" s="19"/>
      <c r="J108" s="19"/>
      <c r="K108" s="19"/>
      <c r="L108" s="19"/>
      <c r="N108" s="58"/>
    </row>
    <row r="109" spans="1:12" ht="12.75" customHeight="1">
      <c r="A109" s="5"/>
      <c r="B109" s="7" t="s">
        <v>39</v>
      </c>
      <c r="C109" s="7" t="s">
        <v>63</v>
      </c>
      <c r="D109" s="5"/>
      <c r="E109" s="5"/>
      <c r="F109" s="19"/>
      <c r="G109" s="19"/>
      <c r="H109" s="19"/>
      <c r="I109" s="19"/>
      <c r="J109" s="19"/>
      <c r="K109" s="19"/>
      <c r="L109" s="19"/>
    </row>
    <row r="110" spans="1:5" ht="12.75" customHeight="1">
      <c r="A110" s="5"/>
      <c r="B110" s="5"/>
      <c r="C110" s="7" t="s">
        <v>64</v>
      </c>
      <c r="D110" s="5"/>
      <c r="E110" s="5"/>
    </row>
    <row r="111" spans="1:14" ht="12.75" customHeight="1">
      <c r="A111" s="5"/>
      <c r="B111" s="5"/>
      <c r="C111" s="7" t="s">
        <v>65</v>
      </c>
      <c r="D111" s="5"/>
      <c r="E111" s="5"/>
      <c r="F111" s="22">
        <f>F102+F104</f>
        <v>75277</v>
      </c>
      <c r="G111" s="22">
        <f>G102+G104</f>
        <v>78489</v>
      </c>
      <c r="H111" s="22"/>
      <c r="I111" s="73">
        <f>(+F111-G111)/G111*100</f>
        <v>-4.092293187580425</v>
      </c>
      <c r="J111" s="22"/>
      <c r="K111" s="22">
        <f>K102+K104</f>
        <v>303846</v>
      </c>
      <c r="L111" s="42">
        <f>+L102+L104</f>
        <v>283634</v>
      </c>
      <c r="N111" s="58">
        <f>(+K111-L111)/L111*100</f>
        <v>7.126085025067516</v>
      </c>
    </row>
    <row r="112" spans="1:12" ht="7.5" customHeight="1">
      <c r="A112" s="5"/>
      <c r="B112" s="5"/>
      <c r="C112" s="5"/>
      <c r="D112" s="5"/>
      <c r="E112" s="5"/>
      <c r="F112" s="19"/>
      <c r="G112" s="19"/>
      <c r="H112" s="19"/>
      <c r="I112" s="19"/>
      <c r="J112" s="19"/>
      <c r="K112" s="19"/>
      <c r="L112" s="19"/>
    </row>
    <row r="113" spans="1:14" ht="12.75" customHeight="1">
      <c r="A113" s="5"/>
      <c r="B113" s="7" t="s">
        <v>43</v>
      </c>
      <c r="C113" s="7" t="s">
        <v>40</v>
      </c>
      <c r="D113" s="5"/>
      <c r="E113" s="5"/>
      <c r="F113" s="23">
        <v>0</v>
      </c>
      <c r="G113" s="42">
        <f>+L113</f>
        <v>0</v>
      </c>
      <c r="H113" s="42"/>
      <c r="I113" s="42">
        <v>0</v>
      </c>
      <c r="J113" s="23"/>
      <c r="K113" s="23">
        <v>0</v>
      </c>
      <c r="L113" s="42">
        <v>0</v>
      </c>
      <c r="N113" s="63">
        <v>0</v>
      </c>
    </row>
    <row r="114" spans="1:14" ht="8.25" customHeight="1">
      <c r="A114" s="5"/>
      <c r="B114" s="5"/>
      <c r="C114" s="5"/>
      <c r="D114" s="5"/>
      <c r="E114" s="5"/>
      <c r="F114" s="19"/>
      <c r="G114" s="19"/>
      <c r="H114" s="19"/>
      <c r="I114" s="19"/>
      <c r="J114" s="19"/>
      <c r="K114" s="19"/>
      <c r="L114" s="19"/>
      <c r="N114" s="60"/>
    </row>
    <row r="115" spans="1:14" ht="12.75" customHeight="1">
      <c r="A115" s="5"/>
      <c r="B115" s="5"/>
      <c r="C115" s="7" t="s">
        <v>37</v>
      </c>
      <c r="D115" s="5"/>
      <c r="E115" s="5"/>
      <c r="F115" s="23">
        <v>0</v>
      </c>
      <c r="G115" s="42">
        <f>+L115</f>
        <v>0</v>
      </c>
      <c r="H115" s="42"/>
      <c r="I115" s="42">
        <v>0</v>
      </c>
      <c r="J115" s="23"/>
      <c r="K115" s="23">
        <v>0</v>
      </c>
      <c r="L115" s="42">
        <v>0</v>
      </c>
      <c r="N115" s="63">
        <v>0</v>
      </c>
    </row>
    <row r="116" spans="1:14" ht="7.5" customHeight="1">
      <c r="A116" s="5"/>
      <c r="B116" s="5"/>
      <c r="C116" s="5"/>
      <c r="D116" s="5"/>
      <c r="E116" s="5"/>
      <c r="F116" s="19"/>
      <c r="G116" s="19"/>
      <c r="H116" s="19"/>
      <c r="I116" s="19"/>
      <c r="J116" s="19"/>
      <c r="K116" s="19"/>
      <c r="L116" s="19"/>
      <c r="N116" s="60"/>
    </row>
    <row r="117" spans="1:14" ht="12.75" customHeight="1">
      <c r="A117" s="5"/>
      <c r="B117" s="5"/>
      <c r="C117" s="16" t="s">
        <v>41</v>
      </c>
      <c r="D117" s="5"/>
      <c r="E117" s="5"/>
      <c r="F117" s="19"/>
      <c r="G117" s="19"/>
      <c r="H117" s="19"/>
      <c r="I117" s="19"/>
      <c r="J117" s="19"/>
      <c r="K117" s="19"/>
      <c r="L117" s="19"/>
      <c r="N117" s="60"/>
    </row>
    <row r="118" spans="1:14" ht="12.75" customHeight="1">
      <c r="A118" s="5"/>
      <c r="B118" s="5"/>
      <c r="C118" s="16" t="s">
        <v>42</v>
      </c>
      <c r="D118" s="5"/>
      <c r="E118" s="5"/>
      <c r="F118" s="24">
        <v>0</v>
      </c>
      <c r="G118" s="43">
        <f>+L118</f>
        <v>0</v>
      </c>
      <c r="H118" s="42"/>
      <c r="I118" s="43">
        <v>0</v>
      </c>
      <c r="J118" s="21"/>
      <c r="K118" s="24">
        <v>0</v>
      </c>
      <c r="L118" s="43">
        <v>0</v>
      </c>
      <c r="N118" s="59">
        <v>0</v>
      </c>
    </row>
    <row r="119" spans="1:14" ht="7.5" customHeight="1">
      <c r="A119" s="5"/>
      <c r="B119" s="5"/>
      <c r="C119" s="5"/>
      <c r="D119" s="5"/>
      <c r="E119" s="5"/>
      <c r="F119" s="19"/>
      <c r="G119" s="19"/>
      <c r="H119" s="19"/>
      <c r="I119" s="19"/>
      <c r="J119" s="19"/>
      <c r="K119" s="19"/>
      <c r="L119" s="19"/>
      <c r="N119" s="60"/>
    </row>
    <row r="120" spans="1:12" ht="12.75" customHeight="1">
      <c r="A120" s="5"/>
      <c r="B120" s="7" t="s">
        <v>70</v>
      </c>
      <c r="C120" s="7" t="s">
        <v>66</v>
      </c>
      <c r="D120" s="5"/>
      <c r="E120" s="5"/>
      <c r="F120" s="19"/>
      <c r="G120" s="19"/>
      <c r="H120" s="19"/>
      <c r="I120" s="19"/>
      <c r="J120" s="19"/>
      <c r="K120" s="19"/>
      <c r="L120" s="19"/>
    </row>
    <row r="121" spans="1:14" ht="12.75" customHeight="1" thickBot="1">
      <c r="A121" s="5"/>
      <c r="B121" s="5"/>
      <c r="C121" s="16" t="s">
        <v>44</v>
      </c>
      <c r="D121" s="5"/>
      <c r="E121" s="5"/>
      <c r="F121" s="17">
        <f>SUM(F111:F118)</f>
        <v>75277</v>
      </c>
      <c r="G121" s="17">
        <f>SUM(G111:G118)</f>
        <v>78489</v>
      </c>
      <c r="H121" s="18"/>
      <c r="I121" s="72">
        <f>(+F121-G121)/G121*100</f>
        <v>-4.092293187580425</v>
      </c>
      <c r="J121" s="18"/>
      <c r="K121" s="17">
        <f>SUM(K111:K118)</f>
        <v>303846</v>
      </c>
      <c r="L121" s="44">
        <f>SUM(L111:L118)</f>
        <v>283634</v>
      </c>
      <c r="N121" s="62">
        <f>(+K121-L121)/L121*100</f>
        <v>7.126085025067516</v>
      </c>
    </row>
    <row r="122" spans="1:12" ht="8.25" customHeight="1" thickTop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ht="12.75" customHeight="1">
      <c r="A123" s="7" t="s">
        <v>45</v>
      </c>
      <c r="B123" s="7" t="s">
        <v>18</v>
      </c>
      <c r="C123" s="7" t="s">
        <v>71</v>
      </c>
      <c r="D123" s="5"/>
      <c r="E123" s="5"/>
      <c r="F123" s="5"/>
      <c r="G123" s="5"/>
      <c r="H123" s="5"/>
      <c r="I123" s="5"/>
      <c r="J123" s="5"/>
      <c r="K123" s="5"/>
      <c r="L123" s="5"/>
    </row>
    <row r="124" spans="1:12" ht="12.75" customHeight="1">
      <c r="A124" s="7"/>
      <c r="B124" s="7"/>
      <c r="C124" s="7" t="s">
        <v>72</v>
      </c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12.75" customHeight="1">
      <c r="A125" s="7"/>
      <c r="B125" s="7"/>
      <c r="C125" s="7" t="s">
        <v>73</v>
      </c>
      <c r="D125" s="5"/>
      <c r="E125" s="5"/>
      <c r="F125" s="5"/>
      <c r="G125" s="5"/>
      <c r="H125" s="5"/>
      <c r="I125" s="5"/>
      <c r="J125" s="5"/>
      <c r="K125" s="5"/>
      <c r="L125" s="5"/>
    </row>
    <row r="126" spans="1:12" ht="8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4" ht="12.75" customHeight="1">
      <c r="A127" s="5"/>
      <c r="B127" s="5"/>
      <c r="C127" s="16" t="s">
        <v>74</v>
      </c>
      <c r="D127" s="5"/>
      <c r="E127" s="5"/>
      <c r="F127" s="79"/>
      <c r="G127" s="79"/>
      <c r="H127" s="80"/>
      <c r="I127" s="79"/>
      <c r="J127" s="80"/>
      <c r="K127" s="79"/>
      <c r="L127" s="79"/>
      <c r="M127" s="46"/>
      <c r="N127" s="81"/>
    </row>
    <row r="128" spans="1:12" ht="12.75" customHeight="1">
      <c r="A128" s="5"/>
      <c r="B128" s="5"/>
      <c r="C128" s="7" t="s">
        <v>81</v>
      </c>
      <c r="D128" s="5"/>
      <c r="E128" s="5"/>
      <c r="F128" s="5"/>
      <c r="G128" s="5"/>
      <c r="H128" s="5"/>
      <c r="I128" s="5"/>
      <c r="J128" s="5"/>
      <c r="K128" s="5"/>
      <c r="L128" s="5"/>
    </row>
    <row r="129" spans="1:12" ht="12.75" customHeight="1">
      <c r="A129" s="5"/>
      <c r="B129" s="5"/>
      <c r="C129" s="16" t="s">
        <v>82</v>
      </c>
      <c r="D129" s="5"/>
      <c r="E129" s="5"/>
      <c r="F129" s="5"/>
      <c r="G129" s="5"/>
      <c r="H129" s="5"/>
      <c r="I129" s="5"/>
      <c r="J129" s="5"/>
      <c r="K129" s="5"/>
      <c r="L129" s="5"/>
    </row>
    <row r="130" spans="1:14" ht="12.75" customHeight="1" thickBot="1">
      <c r="A130" s="5"/>
      <c r="B130" s="5"/>
      <c r="C130" s="7" t="s">
        <v>75</v>
      </c>
      <c r="D130" s="5"/>
      <c r="E130" s="5"/>
      <c r="F130" s="87">
        <f>+F121/557293*100</f>
        <v>13.50761628084329</v>
      </c>
      <c r="G130" s="84">
        <f>+G121/565835*100</f>
        <v>13.87135825814946</v>
      </c>
      <c r="H130" s="82"/>
      <c r="I130" s="86">
        <f>(+F130-G130)/G130*100</f>
        <v>-2.622252057346079</v>
      </c>
      <c r="J130" s="5"/>
      <c r="K130" s="87">
        <f>+K121/557293*100</f>
        <v>54.52176862081526</v>
      </c>
      <c r="L130" s="84">
        <f>+L121/565835*100</f>
        <v>50.12662702024442</v>
      </c>
      <c r="M130" s="83"/>
      <c r="N130" s="88">
        <f>(+K130-L130)/L130*100</f>
        <v>8.76807769011825</v>
      </c>
    </row>
    <row r="131" spans="1:5" ht="12.75" customHeight="1" thickTop="1">
      <c r="A131" s="5"/>
      <c r="B131" s="5"/>
      <c r="D131" s="5"/>
      <c r="E131" s="5"/>
    </row>
    <row r="132" spans="1:14" ht="8.25" customHeight="1">
      <c r="A132" s="5"/>
      <c r="B132" s="5"/>
      <c r="C132" s="5"/>
      <c r="D132" s="5"/>
      <c r="E132" s="5"/>
      <c r="F132" s="19"/>
      <c r="G132" s="19"/>
      <c r="H132" s="19"/>
      <c r="I132" s="19"/>
      <c r="J132" s="5"/>
      <c r="K132" s="19"/>
      <c r="L132" s="19"/>
      <c r="N132" s="61"/>
    </row>
    <row r="133" spans="1:14" ht="12.75" customHeight="1">
      <c r="A133" s="5"/>
      <c r="B133" s="5"/>
      <c r="C133" s="16" t="s">
        <v>84</v>
      </c>
      <c r="D133" s="5"/>
      <c r="E133" s="5"/>
      <c r="F133" s="19"/>
      <c r="G133" s="19"/>
      <c r="H133" s="19"/>
      <c r="I133" s="19"/>
      <c r="J133" s="5"/>
      <c r="K133" s="19"/>
      <c r="L133" s="19"/>
      <c r="N133" s="61"/>
    </row>
    <row r="134" spans="1:14" ht="12.75" customHeight="1">
      <c r="A134" s="5"/>
      <c r="B134" s="5"/>
      <c r="C134" s="16" t="s">
        <v>83</v>
      </c>
      <c r="D134" s="5"/>
      <c r="E134" s="5"/>
      <c r="F134" s="19"/>
      <c r="G134" s="19"/>
      <c r="H134" s="19"/>
      <c r="I134" s="19"/>
      <c r="J134" s="5"/>
      <c r="K134" s="19"/>
      <c r="L134" s="19"/>
      <c r="N134" s="61"/>
    </row>
    <row r="135" spans="1:14" ht="12.75" customHeight="1" thickBot="1">
      <c r="A135" s="5"/>
      <c r="B135" s="5"/>
      <c r="C135" s="7" t="s">
        <v>50</v>
      </c>
      <c r="D135" s="5"/>
      <c r="E135" s="5"/>
      <c r="F135" s="65">
        <f>+F121/559988*100</f>
        <v>13.442609484488955</v>
      </c>
      <c r="G135" s="65">
        <f>+G121/565835*100</f>
        <v>13.87135825814946</v>
      </c>
      <c r="H135" s="67"/>
      <c r="I135" s="86">
        <f>(+F135-G135)/G135*100</f>
        <v>-3.0908925116155377</v>
      </c>
      <c r="K135" s="65">
        <f>+K121/559988*100</f>
        <v>54.25937698664971</v>
      </c>
      <c r="L135" s="65">
        <f>+L121/565835*100</f>
        <v>50.12662702024442</v>
      </c>
      <c r="N135" s="62">
        <f>(+K135-L135)/L135*100</f>
        <v>8.244620099286188</v>
      </c>
    </row>
    <row r="136" spans="1:12" ht="12.75" customHeight="1" thickTop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ht="12.75" customHeight="1">
      <c r="A137" s="5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2.75" customHeight="1">
      <c r="A138" s="5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ht="12.75" customHeight="1">
      <c r="A139" s="5"/>
    </row>
    <row r="140" spans="1:4" ht="12.75" customHeight="1">
      <c r="A140" s="5"/>
      <c r="D140" s="2"/>
    </row>
    <row r="141" spans="1:4" ht="12.75" customHeight="1">
      <c r="A141" s="5"/>
      <c r="D141" s="2"/>
    </row>
    <row r="142" spans="1:4" ht="12.75" customHeight="1">
      <c r="A142" s="5"/>
      <c r="D142" s="2"/>
    </row>
    <row r="143" spans="1:4" ht="12.75" customHeight="1">
      <c r="A143" s="5"/>
      <c r="D143" s="2"/>
    </row>
    <row r="144" spans="1:4" ht="12.75" customHeight="1">
      <c r="A144" s="5"/>
      <c r="D144" s="2"/>
    </row>
    <row r="145" ht="12.75" customHeight="1">
      <c r="A145" s="5"/>
    </row>
    <row r="146" ht="12.75" customHeight="1">
      <c r="A146" s="5"/>
    </row>
    <row r="147" ht="12.75" customHeight="1">
      <c r="A147" s="5"/>
    </row>
    <row r="148" ht="12.75" customHeight="1">
      <c r="A148" s="5"/>
    </row>
    <row r="149" ht="12.75" customHeight="1">
      <c r="A149" s="5"/>
    </row>
    <row r="150" ht="15">
      <c r="A150" s="5"/>
    </row>
    <row r="151" spans="1:14" ht="15">
      <c r="A151" s="5"/>
      <c r="N151" s="77" t="s">
        <v>31</v>
      </c>
    </row>
  </sheetData>
  <mergeCells count="2">
    <mergeCell ref="K87:N87"/>
    <mergeCell ref="K28:N28"/>
  </mergeCells>
  <printOptions/>
  <pageMargins left="0.6" right="0.24" top="0.25" bottom="0.25" header="0.5" footer="0.5"/>
  <pageSetup horizontalDpi="600" verticalDpi="6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Amy</cp:lastModifiedBy>
  <cp:lastPrinted>2003-06-20T07:07:19Z</cp:lastPrinted>
  <dcterms:created xsi:type="dcterms:W3CDTF">2000-06-02T10:53:13Z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